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72BCD75C-9A27-418E-9429-94E6843C8EA2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P1926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H28" i="1" s="1"/>
  <c r="F77" i="1" l="1"/>
  <c r="N92" i="1"/>
  <c r="L92" i="1"/>
  <c r="J92" i="1"/>
  <c r="H92" i="1"/>
  <c r="F92" i="1"/>
  <c r="N91" i="1"/>
  <c r="L91" i="1"/>
  <c r="L93" i="1" s="1"/>
  <c r="J91" i="1"/>
  <c r="H91" i="1"/>
  <c r="F91" i="1"/>
  <c r="N85" i="1"/>
  <c r="L85" i="1"/>
  <c r="J85" i="1"/>
  <c r="H85" i="1"/>
  <c r="F85" i="1"/>
  <c r="N78" i="1"/>
  <c r="L78" i="1"/>
  <c r="J78" i="1"/>
  <c r="H78" i="1"/>
  <c r="F78" i="1"/>
  <c r="N77" i="1"/>
  <c r="L77" i="1"/>
  <c r="L79" i="1" s="1"/>
  <c r="J77" i="1"/>
  <c r="J79" i="1" s="1"/>
  <c r="H77" i="1"/>
  <c r="N87" i="1" l="1"/>
  <c r="H79" i="1"/>
  <c r="N93" i="1"/>
  <c r="N79" i="1"/>
  <c r="F79" i="1"/>
  <c r="N81" i="1" s="1"/>
  <c r="F93" i="1"/>
  <c r="H93" i="1"/>
  <c r="J93" i="1"/>
  <c r="N95" i="1" l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6" i="1"/>
  <c r="H56" i="1" s="1"/>
  <c r="G55" i="1"/>
  <c r="H55" i="1" s="1"/>
  <c r="G54" i="1"/>
  <c r="H54" i="1" s="1"/>
  <c r="G53" i="1"/>
  <c r="H53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E65" i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4" i="1"/>
  <c r="H4" i="1" s="1"/>
  <c r="G57" i="1" l="1"/>
  <c r="H34" i="1"/>
  <c r="H57" i="1" s="1"/>
  <c r="H58" i="1" s="1"/>
  <c r="G22" i="1"/>
  <c r="H22" i="1"/>
  <c r="H23" i="1" s="1"/>
  <c r="F68" i="1"/>
  <c r="G68" i="1"/>
  <c r="H68" i="1"/>
  <c r="I68" i="1"/>
  <c r="E68" i="1"/>
  <c r="F65" i="1"/>
  <c r="G65" i="1"/>
  <c r="H65" i="1"/>
  <c r="I65" i="1"/>
  <c r="J65" i="1" l="1"/>
  <c r="J68" i="1"/>
  <c r="J69" i="1" s="1"/>
  <c r="H59" i="1"/>
  <c r="H24" i="1"/>
  <c r="N98" i="1" l="1"/>
</calcChain>
</file>

<file path=xl/sharedStrings.xml><?xml version="1.0" encoding="utf-8"?>
<sst xmlns="http://schemas.openxmlformats.org/spreadsheetml/2006/main" count="202" uniqueCount="118">
  <si>
    <t>ITEM #</t>
  </si>
  <si>
    <t>UNIT OF MEASURE</t>
  </si>
  <si>
    <t>EA</t>
  </si>
  <si>
    <t>First Aid Guide</t>
  </si>
  <si>
    <t>ANSI CLASS A KIT ITEM</t>
  </si>
  <si>
    <t>Hand Sanitizer 1/32 oz</t>
  </si>
  <si>
    <t>Antiseptic 1/57 oz.</t>
  </si>
  <si>
    <t>Adhesive Tape 2.5 yd total</t>
  </si>
  <si>
    <t>Eye/Skin wash 1 fl oz total</t>
  </si>
  <si>
    <t xml:space="preserve">Adhesive bandage 1 x 3 in </t>
  </si>
  <si>
    <t>Trauma pad 5 x 9 in</t>
  </si>
  <si>
    <t>Sterile Pad 3 x 3 in</t>
  </si>
  <si>
    <t>Roller Bandage 2 in x 4 yd</t>
  </si>
  <si>
    <t>Antibiotic Application 1/57 oz.</t>
  </si>
  <si>
    <t>Cold Pack 4 x 5 in.</t>
  </si>
  <si>
    <t>Triangular Bandage 40 x 40 x 56 in</t>
  </si>
  <si>
    <t>Eye covering with means of attachment 2.9 sq. in.</t>
  </si>
  <si>
    <t>Medical Exam Gloves</t>
  </si>
  <si>
    <t>Breathing Barrier</t>
  </si>
  <si>
    <t>Scissors</t>
  </si>
  <si>
    <t>Burn Dressing (gel soaked) 4 x 4 in.</t>
  </si>
  <si>
    <t>Burn Treatment 1/32 oz.</t>
  </si>
  <si>
    <t>PR</t>
  </si>
  <si>
    <t>TOTAL PER YEAR</t>
  </si>
  <si>
    <t xml:space="preserve">SERVICE </t>
  </si>
  <si>
    <t xml:space="preserve">YR- 1/QUARTERLY SERVICE CHARGE </t>
  </si>
  <si>
    <t xml:space="preserve">YR- 2/QUARTERLY SERVICE CHARGE </t>
  </si>
  <si>
    <t xml:space="preserve">YR- 3/QUARTERLY SERVICE CHARGE </t>
  </si>
  <si>
    <t xml:space="preserve">YR- 4/QUARTERLY SERVICE CHARGE </t>
  </si>
  <si>
    <t xml:space="preserve">YR- 5/QUARTERLY SERVICE CHARGE </t>
  </si>
  <si>
    <t xml:space="preserve">5-YR TOTAL </t>
  </si>
  <si>
    <t>ANSI CLASS A KIT QUANTITIES REQUIREMENT</t>
  </si>
  <si>
    <t>PER UNIT COST</t>
  </si>
  <si>
    <t>SERVICE CHARGE GRAND TOTAL:</t>
  </si>
  <si>
    <t>Tax</t>
  </si>
  <si>
    <t>Estimate Total</t>
  </si>
  <si>
    <t xml:space="preserve">YEARLY ESTMATED QUANTITY USAGE </t>
  </si>
  <si>
    <t xml:space="preserve"> YEARLY ESTIMATE USAGE TOTAL </t>
  </si>
  <si>
    <t xml:space="preserve">5-YEARS ESTIMATE TOTAL USAGE </t>
  </si>
  <si>
    <t>NOTE: Price quoted below "PER UNIT COST" will be for term of 5 years.</t>
  </si>
  <si>
    <t>ANSI CLASS A KIT ITEMS LIST</t>
  </si>
  <si>
    <t>SERVICE CHARGE (LOCATIONS SERVICE LIST IS ON ATTACHMENT B &amp; C)</t>
  </si>
  <si>
    <t>First Aid Kit Material Estimate total usage for 5 years:</t>
  </si>
  <si>
    <t>Antiseptic Towlettes, 10/box</t>
  </si>
  <si>
    <t>Instant Ice Pack, Size, 1/box</t>
  </si>
  <si>
    <t>4" x 4" Sterile Gauze Pad 10 ct.</t>
  </si>
  <si>
    <t xml:space="preserve"> 5x9" Non-Woven Abdominal Sterile Pad</t>
  </si>
  <si>
    <t>40" x 40" Triangle Bandge Medique First Aid</t>
  </si>
  <si>
    <t>Sam Splint 4 1/4' x 36'</t>
  </si>
  <si>
    <t>1" x 5 YD Waterproof Tape Medique First Aid</t>
  </si>
  <si>
    <t>Burn Wrap/Extinguisher North Water-Jel Burn</t>
  </si>
  <si>
    <t>56" x 84" Rescue Blanket</t>
  </si>
  <si>
    <t>CPR Mighty Mask Barrier, 1/Box</t>
  </si>
  <si>
    <t>6" 12 Hour Yellow 10/pk Snaplight w/Hook&amp;H</t>
  </si>
  <si>
    <t>4 Oz. Gel SQZ BTL Clear Pro-Source Hand S</t>
  </si>
  <si>
    <t>Shears, Standard Bandage, 3" Loc, 9" OAL</t>
  </si>
  <si>
    <t>EMT Utility Scissors, St. Steel 1/Box</t>
  </si>
  <si>
    <t>2" x 6" Dressing North Water-Jel Burn Car</t>
  </si>
  <si>
    <t>Ergodyne 13438 Polyester Trauma Bag</t>
  </si>
  <si>
    <t>Bandage Knuckle, 1/2" x 3", 40/Box</t>
  </si>
  <si>
    <t>4" x 4.1 YD Gauze Roll Medique First Aid R</t>
  </si>
  <si>
    <t>Burnaid Dressing, 4" x 4", 1/Box</t>
  </si>
  <si>
    <t>Buicket Boss 1 Pocket Sheath Brn/Grn</t>
  </si>
  <si>
    <t>XCEED TM Pwdr Free Nitriles, MD, 250/Box</t>
  </si>
  <si>
    <t>XCEED TM Pwdr Free Nitriles, LG, 250/Box</t>
  </si>
  <si>
    <t>Kerlix Gauze Bandage 4.5" x 4.1 YD (*2/Traum Bag)</t>
  </si>
  <si>
    <t>TRAUMA BAG ITEM</t>
  </si>
  <si>
    <t>TRAUMA BAGS ITEMS LIST</t>
  </si>
  <si>
    <t>VTA Required Roadway Worker Protection (RWP) Safety Training and Track Allocation Meetings (Reimbursed to Contractor)</t>
  </si>
  <si>
    <t>Estimated Employees per year</t>
  </si>
  <si>
    <t>Hours per year</t>
  </si>
  <si>
    <t>YEAR-1
Hourly Rate</t>
  </si>
  <si>
    <t>YEAR-1
EXTENDED</t>
  </si>
  <si>
    <t>YEAR-2
Hourly Rate</t>
  </si>
  <si>
    <t>YEAR-2
EXTENDED</t>
  </si>
  <si>
    <t>YEAR-3
Hourly Rate</t>
  </si>
  <si>
    <t>YEAR-3
EXTENDED</t>
  </si>
  <si>
    <t>YEAR-4
Hourly Rate</t>
  </si>
  <si>
    <t>YEAR-4
EXTENDED</t>
  </si>
  <si>
    <t>YEAR-5
Hourly Rate</t>
  </si>
  <si>
    <t>YEAR-5
EXTENDED</t>
  </si>
  <si>
    <r>
      <rPr>
        <b/>
        <sz val="12"/>
        <rFont val="Arial"/>
        <family val="2"/>
      </rPr>
      <t>RWP Safety Training Hourly Rate</t>
    </r>
    <r>
      <rPr>
        <sz val="12"/>
        <rFont val="Arial"/>
        <family val="2"/>
      </rPr>
      <t xml:space="preserve">
(Estimated 6 employees x 5 hrs per year)</t>
    </r>
  </si>
  <si>
    <r>
      <rPr>
        <b/>
        <sz val="12"/>
        <rFont val="Arial"/>
        <family val="2"/>
      </rPr>
      <t xml:space="preserve">Track Allocation Meetings
</t>
    </r>
    <r>
      <rPr>
        <sz val="12"/>
        <rFont val="Arial"/>
        <family val="2"/>
      </rPr>
      <t>(2 hours per meeting x 3 estimated employees per year)</t>
    </r>
  </si>
  <si>
    <t>Year-1 Subtotal</t>
  </si>
  <si>
    <t>Year-2 Subtotal</t>
  </si>
  <si>
    <t>Year-3 Subtotal</t>
  </si>
  <si>
    <t>Year-4 Subtotal</t>
  </si>
  <si>
    <t>Year-5 Subtotal</t>
  </si>
  <si>
    <t>RWP Safety Training and Track Allocation Meeting  5-Year Cost</t>
  </si>
  <si>
    <t>Background Check Fees (Reimbursed to Contractor)</t>
  </si>
  <si>
    <t>BACKGROUND CHECK FEES</t>
  </si>
  <si>
    <t>Estimated Quantities per year</t>
  </si>
  <si>
    <t>FIXED FEE</t>
  </si>
  <si>
    <t>Background Check Fees (charged by 3rd party company)</t>
  </si>
  <si>
    <t>Background Check Fees Estimated 5-Year Cost</t>
  </si>
  <si>
    <t>VTA Fees (Reimbursed to Contractor)</t>
  </si>
  <si>
    <t>Restricted Access Permit</t>
  </si>
  <si>
    <t>General Contractor Safety Seminar (also known as, Roadway Worker Protection Training)</t>
  </si>
  <si>
    <t>Truma Bags Material Estimate total usage for 5 years:</t>
  </si>
  <si>
    <t>First Aid Cabinet</t>
  </si>
  <si>
    <t>New First Aid Cabinet</t>
  </si>
  <si>
    <t xml:space="preserve">Total </t>
  </si>
  <si>
    <t xml:space="preserve">Tax </t>
  </si>
  <si>
    <t>Grand total</t>
  </si>
  <si>
    <t>Quantity Needed</t>
  </si>
  <si>
    <t>BX</t>
  </si>
  <si>
    <t>PK</t>
  </si>
  <si>
    <t xml:space="preserve">QUANITITY REQUIREMENT FOR EACH TRUAMA BAG </t>
  </si>
  <si>
    <t>Firs Aid Cabinet Service</t>
  </si>
  <si>
    <t>Trauma Bags Service</t>
  </si>
  <si>
    <t>VTA FIRST AID # OF CABINET LOCATIONS</t>
  </si>
  <si>
    <t xml:space="preserve">YR- 1/MONTHLY SERVICE CHARGE FOR ALL LOCATIONS </t>
  </si>
  <si>
    <t xml:space="preserve">YR- 2/MONTHLY SERVICE CHARGE FOR ALL LOCATIONS  </t>
  </si>
  <si>
    <t xml:space="preserve">YR- 3/MONTHLY SERVICE CHARGE FOR ALL LOCATIONS  </t>
  </si>
  <si>
    <t xml:space="preserve">YR- 4/MONTHLY SERVICE CHARGE FOR ALL LOCATIONS  </t>
  </si>
  <si>
    <t xml:space="preserve">YR- 5/MONTHLY SERVICE CHARGE FOR ALL LOCATIONS  </t>
  </si>
  <si>
    <t>ESTIMATE GRAND TOTAL FOR 5 YEARS:</t>
  </si>
  <si>
    <t>VTA TRAUMA BAG # OF 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</si>
</sst>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left" wrapText="1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5" fillId="3" borderId="2" xfId="0" applyFont="1" applyFill="1" applyBorder="1" applyAlignment="1" applyProtection="1">
      <alignment horizontal="center" vertical="center" wrapText="1"/>
    </xf>
    <xf numFmtId="44" fontId="6" fillId="4" borderId="1" xfId="0" applyNumberFormat="1" applyFont="1" applyFill="1" applyBorder="1" applyAlignment="1">
      <alignment horizontal="center" wrapText="1"/>
    </xf>
    <xf numFmtId="44" fontId="6" fillId="0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4" fontId="6" fillId="4" borderId="5" xfId="0" applyNumberFormat="1" applyFont="1" applyFill="1" applyBorder="1" applyAlignment="1">
      <alignment horizontal="center" wrapText="1"/>
    </xf>
    <xf numFmtId="44" fontId="6" fillId="5" borderId="10" xfId="0" applyNumberFormat="1" applyFont="1" applyFill="1" applyBorder="1" applyAlignment="1">
      <alignment horizont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1" fontId="6" fillId="3" borderId="8" xfId="0" applyNumberFormat="1" applyFont="1" applyFill="1" applyBorder="1" applyAlignment="1" applyProtection="1">
      <alignment horizontal="left" wrapText="1"/>
    </xf>
    <xf numFmtId="1" fontId="6" fillId="3" borderId="8" xfId="0" applyNumberFormat="1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44" fontId="6" fillId="0" borderId="8" xfId="0" applyNumberFormat="1" applyFont="1" applyFill="1" applyBorder="1" applyAlignment="1">
      <alignment horizontal="center"/>
    </xf>
    <xf numFmtId="0" fontId="5" fillId="4" borderId="5" xfId="0" applyFont="1" applyFill="1" applyBorder="1" applyAlignment="1" applyProtection="1">
      <alignment horizontal="center" vertical="center" wrapText="1"/>
    </xf>
    <xf numFmtId="1" fontId="6" fillId="4" borderId="11" xfId="0" applyNumberFormat="1" applyFont="1" applyFill="1" applyBorder="1" applyAlignment="1" applyProtection="1">
      <alignment horizontal="left" wrapText="1"/>
    </xf>
    <xf numFmtId="1" fontId="6" fillId="4" borderId="11" xfId="0" applyNumberFormat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37" fontId="6" fillId="8" borderId="1" xfId="0" applyNumberFormat="1" applyFont="1" applyFill="1" applyBorder="1" applyAlignment="1">
      <alignment horizontal="center"/>
    </xf>
    <xf numFmtId="44" fontId="6" fillId="8" borderId="1" xfId="0" applyNumberFormat="1" applyFont="1" applyFill="1" applyBorder="1" applyAlignment="1">
      <alignment horizontal="center"/>
    </xf>
    <xf numFmtId="37" fontId="6" fillId="8" borderId="8" xfId="0" applyNumberFormat="1" applyFont="1" applyFill="1" applyBorder="1" applyAlignment="1">
      <alignment horizontal="center"/>
    </xf>
    <xf numFmtId="44" fontId="6" fillId="4" borderId="11" xfId="0" applyNumberFormat="1" applyFont="1" applyFill="1" applyBorder="1" applyAlignment="1">
      <alignment horizontal="center"/>
    </xf>
    <xf numFmtId="44" fontId="6" fillId="8" borderId="8" xfId="0" applyNumberFormat="1" applyFont="1" applyFill="1" applyBorder="1" applyAlignment="1">
      <alignment horizontal="center"/>
    </xf>
    <xf numFmtId="44" fontId="6" fillId="4" borderId="14" xfId="0" applyNumberFormat="1" applyFont="1" applyFill="1" applyBorder="1" applyAlignment="1">
      <alignment horizontal="center"/>
    </xf>
    <xf numFmtId="44" fontId="6" fillId="4" borderId="16" xfId="0" applyNumberFormat="1" applyFont="1" applyFill="1" applyBorder="1" applyAlignment="1">
      <alignment horizontal="center"/>
    </xf>
    <xf numFmtId="44" fontId="6" fillId="4" borderId="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 applyProtection="1">
      <alignment horizontal="left" wrapText="1"/>
    </xf>
    <xf numFmtId="1" fontId="6" fillId="4" borderId="0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44" fontId="7" fillId="4" borderId="14" xfId="0" applyNumberFormat="1" applyFont="1" applyFill="1" applyBorder="1" applyAlignment="1">
      <alignment horizontal="right"/>
    </xf>
    <xf numFmtId="0" fontId="5" fillId="4" borderId="18" xfId="0" applyFont="1" applyFill="1" applyBorder="1" applyAlignment="1" applyProtection="1">
      <alignment horizontal="center" vertical="center" wrapText="1"/>
    </xf>
    <xf numFmtId="44" fontId="6" fillId="4" borderId="1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center"/>
    </xf>
    <xf numFmtId="44" fontId="7" fillId="4" borderId="6" xfId="0" applyNumberFormat="1" applyFont="1" applyFill="1" applyBorder="1" applyAlignment="1">
      <alignment horizontal="right"/>
    </xf>
    <xf numFmtId="44" fontId="7" fillId="5" borderId="10" xfId="0" applyNumberFormat="1" applyFont="1" applyFill="1" applyBorder="1" applyAlignment="1">
      <alignment horizont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4" fontId="6" fillId="0" borderId="5" xfId="0" applyNumberFormat="1" applyFont="1" applyFill="1" applyBorder="1" applyAlignment="1">
      <alignment horizontal="center"/>
    </xf>
    <xf numFmtId="0" fontId="4" fillId="6" borderId="23" xfId="0" applyFont="1" applyFill="1" applyBorder="1" applyAlignment="1" applyProtection="1">
      <alignment horizontal="center" vertical="center" wrapText="1"/>
    </xf>
    <xf numFmtId="44" fontId="0" fillId="7" borderId="22" xfId="0" applyNumberFormat="1" applyFill="1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left" wrapText="1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3" fillId="0" borderId="0" xfId="0" applyNumberFormat="1" applyFont="1" applyFill="1" applyBorder="1" applyAlignment="1">
      <alignment horizontal="right"/>
    </xf>
    <xf numFmtId="44" fontId="9" fillId="5" borderId="10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 applyProtection="1">
      <alignment horizontal="left" wrapText="1"/>
    </xf>
    <xf numFmtId="1" fontId="6" fillId="5" borderId="11" xfId="0" applyNumberFormat="1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12" fillId="8" borderId="9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8" fontId="12" fillId="8" borderId="25" xfId="0" applyNumberFormat="1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/>
    </xf>
    <xf numFmtId="8" fontId="13" fillId="0" borderId="5" xfId="0" applyNumberFormat="1" applyFont="1" applyBorder="1" applyAlignment="1" applyProtection="1">
      <alignment horizontal="right" vertical="center"/>
      <protection locked="0"/>
    </xf>
    <xf numFmtId="8" fontId="13" fillId="8" borderId="1" xfId="0" applyNumberFormat="1" applyFont="1" applyFill="1" applyBorder="1" applyAlignment="1">
      <alignment horizontal="right" vertical="center"/>
    </xf>
    <xf numFmtId="8" fontId="13" fillId="8" borderId="2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8" fontId="12" fillId="0" borderId="0" xfId="0" applyNumberFormat="1" applyFont="1" applyAlignment="1">
      <alignment horizontal="right" vertical="center" wrapText="1"/>
    </xf>
    <xf numFmtId="8" fontId="13" fillId="0" borderId="0" xfId="0" applyNumberFormat="1" applyFont="1" applyAlignment="1">
      <alignment horizontal="right" vertical="center" wrapText="1"/>
    </xf>
    <xf numFmtId="8" fontId="13" fillId="0" borderId="24" xfId="0" applyNumberFormat="1" applyFont="1" applyBorder="1" applyAlignment="1">
      <alignment horizontal="right" vertical="center" wrapText="1"/>
    </xf>
    <xf numFmtId="8" fontId="12" fillId="0" borderId="0" xfId="0" applyNumberFormat="1" applyFont="1" applyAlignment="1">
      <alignment horizontal="right"/>
    </xf>
    <xf numFmtId="8" fontId="13" fillId="0" borderId="0" xfId="0" applyNumberFormat="1" applyFont="1" applyAlignment="1">
      <alignment horizontal="right"/>
    </xf>
    <xf numFmtId="8" fontId="12" fillId="8" borderId="13" xfId="0" applyNumberFormat="1" applyFont="1" applyFill="1" applyBorder="1" applyAlignment="1">
      <alignment horizontal="center" wrapText="1"/>
    </xf>
    <xf numFmtId="0" fontId="13" fillId="8" borderId="30" xfId="0" applyFont="1" applyFill="1" applyBorder="1" applyAlignment="1">
      <alignment horizontal="center" vertical="center"/>
    </xf>
    <xf numFmtId="8" fontId="13" fillId="0" borderId="33" xfId="0" applyNumberFormat="1" applyFont="1" applyBorder="1" applyAlignment="1">
      <alignment horizontal="right"/>
    </xf>
    <xf numFmtId="8" fontId="13" fillId="8" borderId="30" xfId="0" applyNumberFormat="1" applyFont="1" applyFill="1" applyBorder="1" applyAlignment="1">
      <alignment horizontal="right"/>
    </xf>
    <xf numFmtId="8" fontId="13" fillId="3" borderId="31" xfId="0" applyNumberFormat="1" applyFont="1" applyFill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left"/>
    </xf>
    <xf numFmtId="0" fontId="12" fillId="8" borderId="0" xfId="0" applyFont="1" applyFill="1" applyAlignment="1">
      <alignment horizontal="center" wrapText="1"/>
    </xf>
    <xf numFmtId="8" fontId="13" fillId="0" borderId="5" xfId="0" applyNumberFormat="1" applyFont="1" applyBorder="1" applyAlignment="1">
      <alignment horizontal="right" vertical="center"/>
    </xf>
    <xf numFmtId="0" fontId="7" fillId="5" borderId="5" xfId="0" applyFont="1" applyFill="1" applyBorder="1" applyAlignment="1" applyProtection="1">
      <alignment horizontal="right"/>
    </xf>
    <xf numFmtId="0" fontId="7" fillId="5" borderId="11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Protection="1"/>
    <xf numFmtId="44" fontId="6" fillId="9" borderId="1" xfId="0" applyNumberFormat="1" applyFont="1" applyFill="1" applyBorder="1" applyAlignment="1">
      <alignment horizontal="center"/>
    </xf>
    <xf numFmtId="44" fontId="6" fillId="5" borderId="1" xfId="0" applyNumberFormat="1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4" fillId="2" borderId="34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>
      <alignment horizontal="center" wrapText="1"/>
    </xf>
    <xf numFmtId="8" fontId="12" fillId="8" borderId="4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4" xfId="0" applyFont="1" applyFill="1" applyBorder="1" applyAlignment="1">
      <alignment horizontal="center" wrapText="1"/>
    </xf>
    <xf numFmtId="8" fontId="12" fillId="2" borderId="12" xfId="0" applyNumberFormat="1" applyFont="1" applyFill="1" applyBorder="1" applyAlignment="1">
      <alignment horizontal="center" wrapText="1"/>
    </xf>
    <xf numFmtId="8" fontId="12" fillId="2" borderId="25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8" fontId="12" fillId="2" borderId="4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/>
    </xf>
    <xf numFmtId="8" fontId="12" fillId="2" borderId="13" xfId="0" applyNumberFormat="1" applyFont="1" applyFill="1" applyBorder="1" applyAlignment="1">
      <alignment horizontal="center" wrapText="1"/>
    </xf>
    <xf numFmtId="8" fontId="12" fillId="4" borderId="30" xfId="0" applyNumberFormat="1" applyFont="1" applyFill="1" applyBorder="1" applyAlignment="1">
      <alignment horizontal="right" vertical="center" wrapText="1"/>
    </xf>
    <xf numFmtId="8" fontId="13" fillId="4" borderId="30" xfId="0" applyNumberFormat="1" applyFont="1" applyFill="1" applyBorder="1" applyAlignment="1">
      <alignment horizontal="right" vertical="center" wrapText="1"/>
    </xf>
    <xf numFmtId="8" fontId="13" fillId="4" borderId="31" xfId="0" applyNumberFormat="1" applyFont="1" applyFill="1" applyBorder="1" applyAlignment="1">
      <alignment horizontal="right" vertical="center" wrapText="1"/>
    </xf>
    <xf numFmtId="8" fontId="11" fillId="5" borderId="15" xfId="0" applyNumberFormat="1" applyFont="1" applyFill="1" applyBorder="1" applyAlignment="1">
      <alignment horizontal="right"/>
    </xf>
    <xf numFmtId="44" fontId="9" fillId="10" borderId="15" xfId="0" applyNumberFormat="1" applyFont="1" applyFill="1" applyBorder="1" applyAlignment="1">
      <alignment horizontal="center"/>
    </xf>
    <xf numFmtId="8" fontId="11" fillId="5" borderId="19" xfId="0" applyNumberFormat="1" applyFont="1" applyFill="1" applyBorder="1" applyAlignment="1">
      <alignment horizontal="right"/>
    </xf>
    <xf numFmtId="8" fontId="11" fillId="5" borderId="20" xfId="0" applyNumberFormat="1" applyFont="1" applyFill="1" applyBorder="1" applyAlignment="1">
      <alignment horizontal="right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vertical="center" wrapText="1"/>
    </xf>
    <xf numFmtId="0" fontId="13" fillId="8" borderId="28" xfId="0" applyFont="1" applyFill="1" applyBorder="1" applyAlignment="1">
      <alignment vertical="center" wrapText="1"/>
    </xf>
    <xf numFmtId="0" fontId="13" fillId="8" borderId="29" xfId="0" applyFont="1" applyFill="1" applyBorder="1" applyAlignment="1">
      <alignment vertical="center" wrapText="1"/>
    </xf>
    <xf numFmtId="0" fontId="7" fillId="4" borderId="2" xfId="0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vertical="center" wrapText="1"/>
    </xf>
    <xf numFmtId="0" fontId="13" fillId="8" borderId="11" xfId="0" applyFont="1" applyFill="1" applyBorder="1" applyAlignment="1">
      <alignment vertical="center" wrapText="1"/>
    </xf>
    <xf numFmtId="0" fontId="13" fillId="8" borderId="6" xfId="0" applyFont="1" applyFill="1" applyBorder="1" applyAlignment="1">
      <alignment vertical="center" wrapText="1"/>
    </xf>
    <xf numFmtId="0" fontId="13" fillId="4" borderId="27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44" fontId="9" fillId="10" borderId="36" xfId="0" applyNumberFormat="1" applyFont="1" applyFill="1" applyBorder="1" applyAlignment="1">
      <alignment horizontal="right"/>
    </xf>
    <xf numFmtId="44" fontId="9" fillId="10" borderId="37" xfId="0" applyNumberFormat="1" applyFont="1" applyFill="1" applyBorder="1" applyAlignment="1">
      <alignment horizontal="right"/>
    </xf>
    <xf numFmtId="0" fontId="9" fillId="6" borderId="19" xfId="0" applyFont="1" applyFill="1" applyBorder="1" applyAlignment="1" applyProtection="1">
      <alignment horizontal="center" vertical="center"/>
    </xf>
    <xf numFmtId="0" fontId="9" fillId="6" borderId="20" xfId="0" applyFont="1" applyFill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44" fontId="3" fillId="5" borderId="11" xfId="0" applyNumberFormat="1" applyFont="1" applyFill="1" applyBorder="1" applyAlignment="1">
      <alignment horizontal="right"/>
    </xf>
    <xf numFmtId="44" fontId="3" fillId="5" borderId="21" xfId="0" applyNumberFormat="1" applyFont="1" applyFill="1" applyBorder="1" applyAlignment="1">
      <alignment horizontal="right"/>
    </xf>
    <xf numFmtId="0" fontId="10" fillId="6" borderId="19" xfId="0" applyFont="1" applyFill="1" applyBorder="1" applyAlignment="1" applyProtection="1">
      <alignment horizontal="center" vertical="center" wrapText="1"/>
    </xf>
    <xf numFmtId="0" fontId="10" fillId="6" borderId="20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3" fillId="8" borderId="2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</cellXfs>
  <cellStyles count="6">
    <cellStyle name="Currency 10" xfId="5" xr:uid="{00000000-0005-0000-0000-000000000000}"/>
    <cellStyle name="Normal" xfId="0" builtinId="0"/>
    <cellStyle name="Normal 2" xfId="1" xr:uid="{00000000-0005-0000-0000-000002000000}"/>
    <cellStyle name="Normal 21" xfId="4" xr:uid="{00000000-0005-0000-0000-000003000000}"/>
    <cellStyle name="Normal 3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8"/>
  <sheetViews>
    <sheetView tabSelected="1" topLeftCell="A16" zoomScale="70" zoomScaleNormal="70" zoomScalePageLayoutView="50" workbookViewId="0">
      <selection activeCell="E45" sqref="E45"/>
    </sheetView>
  </sheetViews>
  <sheetFormatPr defaultColWidth="8.7109375" defaultRowHeight="15" x14ac:dyDescent="0.25"/>
  <cols>
    <col min="1" max="1" width="7.85546875" style="3" bestFit="1" customWidth="1"/>
    <col min="2" max="2" width="34.140625" style="3" customWidth="1"/>
    <col min="3" max="3" width="17.85546875" style="3" customWidth="1"/>
    <col min="4" max="4" width="13.42578125" style="2" customWidth="1"/>
    <col min="5" max="5" width="23.140625" style="2" customWidth="1"/>
    <col min="6" max="6" width="23.5703125" style="2" customWidth="1"/>
    <col min="7" max="7" width="23.28515625" style="2" customWidth="1"/>
    <col min="8" max="8" width="21.7109375" style="2" customWidth="1"/>
    <col min="9" max="9" width="23.140625" style="2" customWidth="1"/>
    <col min="10" max="10" width="23" style="2" customWidth="1"/>
    <col min="11" max="11" width="23.140625" style="2" customWidth="1"/>
    <col min="12" max="12" width="14.85546875" style="2" customWidth="1"/>
    <col min="13" max="13" width="15.85546875" style="2" customWidth="1"/>
    <col min="14" max="14" width="23" style="2" customWidth="1"/>
    <col min="15" max="16384" width="8.7109375" style="2"/>
  </cols>
  <sheetData>
    <row r="1" spans="1:8" s="1" customFormat="1" ht="29.1" customHeight="1" thickBot="1" x14ac:dyDescent="0.3">
      <c r="A1" s="129" t="s">
        <v>40</v>
      </c>
      <c r="B1" s="130"/>
      <c r="C1" s="130"/>
      <c r="D1" s="130"/>
      <c r="E1" s="130"/>
      <c r="F1" s="130"/>
      <c r="G1" s="130"/>
      <c r="H1" s="131"/>
    </row>
    <row r="2" spans="1:8" s="1" customFormat="1" ht="29.1" customHeight="1" x14ac:dyDescent="0.25">
      <c r="A2" s="132" t="s">
        <v>39</v>
      </c>
      <c r="B2" s="133"/>
      <c r="C2" s="133"/>
      <c r="D2" s="133"/>
      <c r="E2" s="133"/>
      <c r="F2" s="133"/>
      <c r="G2" s="133"/>
      <c r="H2" s="134"/>
    </row>
    <row r="3" spans="1:8" ht="109.5" customHeight="1" x14ac:dyDescent="0.25">
      <c r="A3" s="17" t="s">
        <v>0</v>
      </c>
      <c r="B3" s="18" t="s">
        <v>4</v>
      </c>
      <c r="C3" s="18" t="s">
        <v>31</v>
      </c>
      <c r="D3" s="18" t="s">
        <v>1</v>
      </c>
      <c r="E3" s="18" t="s">
        <v>32</v>
      </c>
      <c r="F3" s="18" t="s">
        <v>36</v>
      </c>
      <c r="G3" s="18" t="s">
        <v>37</v>
      </c>
      <c r="H3" s="18" t="s">
        <v>38</v>
      </c>
    </row>
    <row r="4" spans="1:8" ht="21.95" customHeight="1" x14ac:dyDescent="0.25">
      <c r="A4" s="14">
        <v>1</v>
      </c>
      <c r="B4" s="7" t="s">
        <v>5</v>
      </c>
      <c r="C4" s="8">
        <v>6</v>
      </c>
      <c r="D4" s="8" t="s">
        <v>2</v>
      </c>
      <c r="E4" s="16"/>
      <c r="F4" s="30">
        <v>728</v>
      </c>
      <c r="G4" s="31">
        <f>E4*F4</f>
        <v>0</v>
      </c>
      <c r="H4" s="31">
        <f>G4*5</f>
        <v>0</v>
      </c>
    </row>
    <row r="5" spans="1:8" ht="27" customHeight="1" x14ac:dyDescent="0.25">
      <c r="A5" s="14">
        <v>2</v>
      </c>
      <c r="B5" s="6" t="s">
        <v>6</v>
      </c>
      <c r="C5" s="9">
        <v>10</v>
      </c>
      <c r="D5" s="8" t="s">
        <v>2</v>
      </c>
      <c r="E5" s="16"/>
      <c r="F5" s="30">
        <v>277</v>
      </c>
      <c r="G5" s="31">
        <f t="shared" ref="G5:G21" si="0">E5*F5</f>
        <v>0</v>
      </c>
      <c r="H5" s="31">
        <f t="shared" ref="H5:H21" si="1">G5*5</f>
        <v>0</v>
      </c>
    </row>
    <row r="6" spans="1:8" ht="27" customHeight="1" x14ac:dyDescent="0.25">
      <c r="A6" s="14">
        <v>3</v>
      </c>
      <c r="B6" s="10" t="s">
        <v>7</v>
      </c>
      <c r="C6" s="11">
        <v>1</v>
      </c>
      <c r="D6" s="8" t="s">
        <v>2</v>
      </c>
      <c r="E6" s="16"/>
      <c r="F6" s="30">
        <v>189</v>
      </c>
      <c r="G6" s="31">
        <f t="shared" si="0"/>
        <v>0</v>
      </c>
      <c r="H6" s="31">
        <f t="shared" si="1"/>
        <v>0</v>
      </c>
    </row>
    <row r="7" spans="1:8" ht="27" customHeight="1" x14ac:dyDescent="0.25">
      <c r="A7" s="14">
        <v>4</v>
      </c>
      <c r="B7" s="10" t="s">
        <v>8</v>
      </c>
      <c r="C7" s="11">
        <v>1</v>
      </c>
      <c r="D7" s="8" t="s">
        <v>2</v>
      </c>
      <c r="E7" s="16"/>
      <c r="F7" s="30">
        <v>193</v>
      </c>
      <c r="G7" s="31">
        <f t="shared" si="0"/>
        <v>0</v>
      </c>
      <c r="H7" s="31">
        <f t="shared" si="1"/>
        <v>0</v>
      </c>
    </row>
    <row r="8" spans="1:8" ht="27" customHeight="1" x14ac:dyDescent="0.25">
      <c r="A8" s="14">
        <v>5</v>
      </c>
      <c r="B8" s="10" t="s">
        <v>9</v>
      </c>
      <c r="C8" s="11">
        <v>16</v>
      </c>
      <c r="D8" s="8" t="s">
        <v>2</v>
      </c>
      <c r="E8" s="16"/>
      <c r="F8" s="30">
        <v>480</v>
      </c>
      <c r="G8" s="31">
        <f t="shared" si="0"/>
        <v>0</v>
      </c>
      <c r="H8" s="31">
        <f t="shared" si="1"/>
        <v>0</v>
      </c>
    </row>
    <row r="9" spans="1:8" ht="27" customHeight="1" x14ac:dyDescent="0.25">
      <c r="A9" s="14">
        <v>6</v>
      </c>
      <c r="B9" s="6" t="s">
        <v>10</v>
      </c>
      <c r="C9" s="8">
        <v>2</v>
      </c>
      <c r="D9" s="8" t="s">
        <v>2</v>
      </c>
      <c r="E9" s="16"/>
      <c r="F9" s="30">
        <v>210</v>
      </c>
      <c r="G9" s="31">
        <f t="shared" si="0"/>
        <v>0</v>
      </c>
      <c r="H9" s="31">
        <f t="shared" si="1"/>
        <v>0</v>
      </c>
    </row>
    <row r="10" spans="1:8" ht="27" customHeight="1" x14ac:dyDescent="0.25">
      <c r="A10" s="14">
        <v>7</v>
      </c>
      <c r="B10" s="10" t="s">
        <v>11</v>
      </c>
      <c r="C10" s="11">
        <v>2</v>
      </c>
      <c r="D10" s="8" t="s">
        <v>2</v>
      </c>
      <c r="E10" s="16"/>
      <c r="F10" s="30">
        <v>209</v>
      </c>
      <c r="G10" s="31">
        <f t="shared" si="0"/>
        <v>0</v>
      </c>
      <c r="H10" s="31">
        <f t="shared" si="1"/>
        <v>0</v>
      </c>
    </row>
    <row r="11" spans="1:8" ht="25.5" customHeight="1" x14ac:dyDescent="0.25">
      <c r="A11" s="14">
        <v>8</v>
      </c>
      <c r="B11" s="7" t="s">
        <v>12</v>
      </c>
      <c r="C11" s="8">
        <v>1</v>
      </c>
      <c r="D11" s="8" t="s">
        <v>2</v>
      </c>
      <c r="E11" s="16"/>
      <c r="F11" s="30">
        <v>111</v>
      </c>
      <c r="G11" s="31">
        <f t="shared" si="0"/>
        <v>0</v>
      </c>
      <c r="H11" s="31">
        <f t="shared" si="1"/>
        <v>0</v>
      </c>
    </row>
    <row r="12" spans="1:8" ht="27" customHeight="1" x14ac:dyDescent="0.25">
      <c r="A12" s="14">
        <v>9</v>
      </c>
      <c r="B12" s="10" t="s">
        <v>13</v>
      </c>
      <c r="C12" s="11">
        <v>10</v>
      </c>
      <c r="D12" s="8" t="s">
        <v>2</v>
      </c>
      <c r="E12" s="16"/>
      <c r="F12" s="30">
        <v>598</v>
      </c>
      <c r="G12" s="31">
        <f t="shared" si="0"/>
        <v>0</v>
      </c>
      <c r="H12" s="31">
        <f t="shared" si="1"/>
        <v>0</v>
      </c>
    </row>
    <row r="13" spans="1:8" ht="27" customHeight="1" x14ac:dyDescent="0.25">
      <c r="A13" s="14">
        <v>10</v>
      </c>
      <c r="B13" s="10" t="s">
        <v>14</v>
      </c>
      <c r="C13" s="11">
        <v>1</v>
      </c>
      <c r="D13" s="8" t="s">
        <v>2</v>
      </c>
      <c r="E13" s="16"/>
      <c r="F13" s="30">
        <v>259</v>
      </c>
      <c r="G13" s="31">
        <f t="shared" si="0"/>
        <v>0</v>
      </c>
      <c r="H13" s="31">
        <f t="shared" si="1"/>
        <v>0</v>
      </c>
    </row>
    <row r="14" spans="1:8" ht="32.25" customHeight="1" x14ac:dyDescent="0.25">
      <c r="A14" s="14">
        <v>11</v>
      </c>
      <c r="B14" s="10" t="s">
        <v>15</v>
      </c>
      <c r="C14" s="11">
        <v>1</v>
      </c>
      <c r="D14" s="8" t="s">
        <v>2</v>
      </c>
      <c r="E14" s="16"/>
      <c r="F14" s="30">
        <v>41</v>
      </c>
      <c r="G14" s="31">
        <f t="shared" si="0"/>
        <v>0</v>
      </c>
      <c r="H14" s="31">
        <f t="shared" si="1"/>
        <v>0</v>
      </c>
    </row>
    <row r="15" spans="1:8" ht="31.5" customHeight="1" x14ac:dyDescent="0.25">
      <c r="A15" s="14">
        <v>12</v>
      </c>
      <c r="B15" s="7" t="s">
        <v>16</v>
      </c>
      <c r="C15" s="8">
        <v>2</v>
      </c>
      <c r="D15" s="8" t="s">
        <v>2</v>
      </c>
      <c r="E15" s="16"/>
      <c r="F15" s="30">
        <v>22</v>
      </c>
      <c r="G15" s="31">
        <f t="shared" si="0"/>
        <v>0</v>
      </c>
      <c r="H15" s="31">
        <f t="shared" si="1"/>
        <v>0</v>
      </c>
    </row>
    <row r="16" spans="1:8" ht="27" customHeight="1" x14ac:dyDescent="0.25">
      <c r="A16" s="14">
        <v>13</v>
      </c>
      <c r="B16" s="10" t="s">
        <v>17</v>
      </c>
      <c r="C16" s="11">
        <v>2</v>
      </c>
      <c r="D16" s="8" t="s">
        <v>22</v>
      </c>
      <c r="E16" s="16"/>
      <c r="F16" s="30">
        <v>1</v>
      </c>
      <c r="G16" s="31">
        <f t="shared" si="0"/>
        <v>0</v>
      </c>
      <c r="H16" s="31">
        <f t="shared" si="1"/>
        <v>0</v>
      </c>
    </row>
    <row r="17" spans="1:8" ht="27" customHeight="1" x14ac:dyDescent="0.25">
      <c r="A17" s="14">
        <v>14</v>
      </c>
      <c r="B17" s="10" t="s">
        <v>18</v>
      </c>
      <c r="C17" s="11">
        <v>1</v>
      </c>
      <c r="D17" s="8" t="s">
        <v>2</v>
      </c>
      <c r="E17" s="16"/>
      <c r="F17" s="30">
        <v>58</v>
      </c>
      <c r="G17" s="31">
        <f t="shared" si="0"/>
        <v>0</v>
      </c>
      <c r="H17" s="31">
        <f t="shared" si="1"/>
        <v>0</v>
      </c>
    </row>
    <row r="18" spans="1:8" ht="27" customHeight="1" x14ac:dyDescent="0.25">
      <c r="A18" s="14">
        <v>15</v>
      </c>
      <c r="B18" s="10" t="s">
        <v>19</v>
      </c>
      <c r="C18" s="11">
        <v>1</v>
      </c>
      <c r="D18" s="8" t="s">
        <v>2</v>
      </c>
      <c r="E18" s="16"/>
      <c r="F18" s="30">
        <v>144</v>
      </c>
      <c r="G18" s="31">
        <f t="shared" si="0"/>
        <v>0</v>
      </c>
      <c r="H18" s="31">
        <f t="shared" si="1"/>
        <v>0</v>
      </c>
    </row>
    <row r="19" spans="1:8" ht="36.75" customHeight="1" x14ac:dyDescent="0.25">
      <c r="A19" s="14">
        <v>16</v>
      </c>
      <c r="B19" s="7" t="s">
        <v>20</v>
      </c>
      <c r="C19" s="8">
        <v>1</v>
      </c>
      <c r="D19" s="8" t="s">
        <v>2</v>
      </c>
      <c r="E19" s="16"/>
      <c r="F19" s="30">
        <v>81</v>
      </c>
      <c r="G19" s="31">
        <f t="shared" si="0"/>
        <v>0</v>
      </c>
      <c r="H19" s="31">
        <f t="shared" si="1"/>
        <v>0</v>
      </c>
    </row>
    <row r="20" spans="1:8" ht="30" customHeight="1" x14ac:dyDescent="0.25">
      <c r="A20" s="14">
        <v>17</v>
      </c>
      <c r="B20" s="10" t="s">
        <v>21</v>
      </c>
      <c r="C20" s="11">
        <v>10</v>
      </c>
      <c r="D20" s="8" t="s">
        <v>2</v>
      </c>
      <c r="E20" s="16"/>
      <c r="F20" s="30">
        <v>295</v>
      </c>
      <c r="G20" s="31">
        <f t="shared" si="0"/>
        <v>0</v>
      </c>
      <c r="H20" s="31">
        <f t="shared" si="1"/>
        <v>0</v>
      </c>
    </row>
    <row r="21" spans="1:8" ht="30" customHeight="1" x14ac:dyDescent="0.25">
      <c r="A21" s="21">
        <v>18</v>
      </c>
      <c r="B21" s="22" t="s">
        <v>3</v>
      </c>
      <c r="C21" s="23">
        <v>1</v>
      </c>
      <c r="D21" s="24" t="s">
        <v>2</v>
      </c>
      <c r="E21" s="25"/>
      <c r="F21" s="32"/>
      <c r="G21" s="31">
        <f t="shared" si="0"/>
        <v>0</v>
      </c>
      <c r="H21" s="34">
        <f t="shared" si="1"/>
        <v>0</v>
      </c>
    </row>
    <row r="22" spans="1:8" ht="30" customHeight="1" x14ac:dyDescent="0.25">
      <c r="A22" s="26"/>
      <c r="B22" s="27"/>
      <c r="C22" s="28"/>
      <c r="D22" s="29"/>
      <c r="E22" s="33"/>
      <c r="F22" s="45" t="s">
        <v>35</v>
      </c>
      <c r="G22" s="36">
        <f>SUM(G4:G21)</f>
        <v>0</v>
      </c>
      <c r="H22" s="43">
        <f t="shared" ref="H22" si="2">SUM(H4:H21)</f>
        <v>0</v>
      </c>
    </row>
    <row r="23" spans="1:8" ht="30" customHeight="1" thickBot="1" x14ac:dyDescent="0.3">
      <c r="A23" s="42"/>
      <c r="B23" s="38"/>
      <c r="C23" s="39"/>
      <c r="D23" s="40"/>
      <c r="E23" s="37"/>
      <c r="F23" s="37"/>
      <c r="G23" s="41" t="s">
        <v>34</v>
      </c>
      <c r="H23" s="35">
        <f>H22*9.25%</f>
        <v>0</v>
      </c>
    </row>
    <row r="24" spans="1:8" ht="30" customHeight="1" thickBot="1" x14ac:dyDescent="0.35">
      <c r="A24" s="47"/>
      <c r="B24" s="58"/>
      <c r="C24" s="59"/>
      <c r="D24" s="60"/>
      <c r="E24" s="135" t="s">
        <v>42</v>
      </c>
      <c r="F24" s="135"/>
      <c r="G24" s="135"/>
      <c r="H24" s="57">
        <f>H22+H23</f>
        <v>0</v>
      </c>
    </row>
    <row r="25" spans="1:8" s="1" customFormat="1" ht="30" customHeight="1" x14ac:dyDescent="0.3">
      <c r="A25" s="52"/>
      <c r="B25" s="53"/>
      <c r="C25" s="54"/>
      <c r="D25" s="55"/>
      <c r="E25" s="56"/>
      <c r="F25" s="56"/>
      <c r="G25" s="56"/>
      <c r="H25" s="44"/>
    </row>
    <row r="26" spans="1:8" s="1" customFormat="1" ht="30" customHeight="1" x14ac:dyDescent="0.25">
      <c r="A26" s="132" t="s">
        <v>39</v>
      </c>
      <c r="B26" s="133"/>
      <c r="C26" s="133"/>
      <c r="D26" s="133"/>
      <c r="E26" s="133"/>
      <c r="F26" s="133"/>
      <c r="G26" s="133"/>
      <c r="H26" s="134"/>
    </row>
    <row r="27" spans="1:8" s="1" customFormat="1" ht="30" customHeight="1" x14ac:dyDescent="0.25">
      <c r="A27" s="5" t="s">
        <v>0</v>
      </c>
      <c r="B27" s="5" t="s">
        <v>99</v>
      </c>
      <c r="C27" s="5" t="s">
        <v>104</v>
      </c>
      <c r="D27" s="5" t="s">
        <v>1</v>
      </c>
      <c r="E27" s="5" t="s">
        <v>32</v>
      </c>
      <c r="F27" s="5" t="s">
        <v>101</v>
      </c>
      <c r="G27" s="5" t="s">
        <v>102</v>
      </c>
      <c r="H27" s="5" t="s">
        <v>103</v>
      </c>
    </row>
    <row r="28" spans="1:8" s="1" customFormat="1" ht="30" customHeight="1" x14ac:dyDescent="0.25">
      <c r="A28" s="86">
        <v>1</v>
      </c>
      <c r="B28" s="7" t="s">
        <v>100</v>
      </c>
      <c r="C28" s="8">
        <v>4</v>
      </c>
      <c r="D28" s="8" t="s">
        <v>2</v>
      </c>
      <c r="E28" s="16"/>
      <c r="F28" s="88">
        <f>C28*E28</f>
        <v>0</v>
      </c>
      <c r="G28" s="88">
        <f>F28*9.25%</f>
        <v>0</v>
      </c>
      <c r="H28" s="89">
        <f>SUM(F28:G28)</f>
        <v>0</v>
      </c>
    </row>
    <row r="29" spans="1:8" s="1" customFormat="1" ht="30" customHeight="1" x14ac:dyDescent="0.3">
      <c r="A29" s="52"/>
      <c r="B29" s="53"/>
      <c r="C29" s="54"/>
      <c r="D29" s="55"/>
      <c r="E29" s="56"/>
      <c r="F29" s="56"/>
      <c r="G29" s="56"/>
      <c r="H29" s="44"/>
    </row>
    <row r="30" spans="1:8" s="1" customFormat="1" ht="29.1" customHeight="1" thickBot="1" x14ac:dyDescent="0.35">
      <c r="A30" s="52"/>
      <c r="B30" s="53"/>
      <c r="C30" s="54"/>
      <c r="D30" s="55"/>
      <c r="E30" s="56"/>
      <c r="F30" s="56"/>
      <c r="G30" s="56"/>
      <c r="H30" s="44"/>
    </row>
    <row r="31" spans="1:8" ht="109.5" customHeight="1" thickBot="1" x14ac:dyDescent="0.3">
      <c r="A31" s="129" t="s">
        <v>67</v>
      </c>
      <c r="B31" s="130"/>
      <c r="C31" s="130"/>
      <c r="D31" s="130"/>
      <c r="E31" s="130"/>
      <c r="F31" s="130"/>
      <c r="G31" s="130"/>
      <c r="H31" s="131"/>
    </row>
    <row r="32" spans="1:8" ht="21.95" customHeight="1" x14ac:dyDescent="0.25">
      <c r="A32" s="132" t="s">
        <v>39</v>
      </c>
      <c r="B32" s="133"/>
      <c r="C32" s="133"/>
      <c r="D32" s="133"/>
      <c r="E32" s="133"/>
      <c r="F32" s="133"/>
      <c r="G32" s="133"/>
      <c r="H32" s="134"/>
    </row>
    <row r="33" spans="1:8" ht="72.75" customHeight="1" x14ac:dyDescent="0.25">
      <c r="A33" s="17" t="s">
        <v>0</v>
      </c>
      <c r="B33" s="18" t="s">
        <v>66</v>
      </c>
      <c r="C33" s="18" t="s">
        <v>107</v>
      </c>
      <c r="D33" s="18" t="s">
        <v>1</v>
      </c>
      <c r="E33" s="18" t="s">
        <v>32</v>
      </c>
      <c r="F33" s="18" t="s">
        <v>36</v>
      </c>
      <c r="G33" s="18" t="s">
        <v>37</v>
      </c>
      <c r="H33" s="18" t="s">
        <v>38</v>
      </c>
    </row>
    <row r="34" spans="1:8" ht="27" customHeight="1" x14ac:dyDescent="0.25">
      <c r="A34" s="14">
        <v>1</v>
      </c>
      <c r="B34" s="7" t="s">
        <v>43</v>
      </c>
      <c r="C34" s="8">
        <v>1</v>
      </c>
      <c r="D34" s="8" t="s">
        <v>105</v>
      </c>
      <c r="E34" s="16"/>
      <c r="F34" s="30">
        <v>1</v>
      </c>
      <c r="G34" s="31">
        <f>E34*F34</f>
        <v>0</v>
      </c>
      <c r="H34" s="31">
        <f>G34*5</f>
        <v>0</v>
      </c>
    </row>
    <row r="35" spans="1:8" ht="36.75" customHeight="1" x14ac:dyDescent="0.25">
      <c r="A35" s="14">
        <v>2</v>
      </c>
      <c r="B35" s="6" t="s">
        <v>44</v>
      </c>
      <c r="C35" s="9">
        <v>1</v>
      </c>
      <c r="D35" s="8" t="s">
        <v>105</v>
      </c>
      <c r="E35" s="16"/>
      <c r="F35" s="30">
        <v>1</v>
      </c>
      <c r="G35" s="31">
        <f t="shared" ref="G35:G56" si="3">E35*F35</f>
        <v>0</v>
      </c>
      <c r="H35" s="31">
        <f t="shared" ref="H35:H56" si="4">G35*5</f>
        <v>0</v>
      </c>
    </row>
    <row r="36" spans="1:8" ht="35.25" customHeight="1" x14ac:dyDescent="0.25">
      <c r="A36" s="14">
        <v>3</v>
      </c>
      <c r="B36" s="10" t="s">
        <v>45</v>
      </c>
      <c r="C36" s="11">
        <v>10</v>
      </c>
      <c r="D36" s="8" t="s">
        <v>2</v>
      </c>
      <c r="E36" s="16"/>
      <c r="F36" s="30">
        <v>1</v>
      </c>
      <c r="G36" s="31">
        <f t="shared" si="3"/>
        <v>0</v>
      </c>
      <c r="H36" s="31">
        <f t="shared" si="4"/>
        <v>0</v>
      </c>
    </row>
    <row r="37" spans="1:8" ht="42.75" customHeight="1" x14ac:dyDescent="0.25">
      <c r="A37" s="14">
        <v>4</v>
      </c>
      <c r="B37" s="10" t="s">
        <v>46</v>
      </c>
      <c r="C37" s="11">
        <v>1</v>
      </c>
      <c r="D37" s="8" t="s">
        <v>2</v>
      </c>
      <c r="E37" s="16"/>
      <c r="F37" s="30">
        <v>2</v>
      </c>
      <c r="G37" s="31">
        <f t="shared" si="3"/>
        <v>0</v>
      </c>
      <c r="H37" s="31">
        <f t="shared" si="4"/>
        <v>0</v>
      </c>
    </row>
    <row r="38" spans="1:8" ht="33.75" customHeight="1" x14ac:dyDescent="0.25">
      <c r="A38" s="14">
        <v>5</v>
      </c>
      <c r="B38" s="10" t="s">
        <v>47</v>
      </c>
      <c r="C38" s="11">
        <v>1</v>
      </c>
      <c r="D38" s="8" t="s">
        <v>2</v>
      </c>
      <c r="E38" s="16"/>
      <c r="F38" s="30">
        <v>2</v>
      </c>
      <c r="G38" s="31">
        <f t="shared" si="3"/>
        <v>0</v>
      </c>
      <c r="H38" s="31">
        <f t="shared" si="4"/>
        <v>0</v>
      </c>
    </row>
    <row r="39" spans="1:8" ht="37.5" customHeight="1" x14ac:dyDescent="0.25">
      <c r="A39" s="14">
        <v>6</v>
      </c>
      <c r="B39" s="6" t="s">
        <v>48</v>
      </c>
      <c r="C39" s="8">
        <v>1</v>
      </c>
      <c r="D39" s="8" t="s">
        <v>2</v>
      </c>
      <c r="E39" s="16"/>
      <c r="F39" s="30">
        <v>1</v>
      </c>
      <c r="G39" s="31">
        <f t="shared" si="3"/>
        <v>0</v>
      </c>
      <c r="H39" s="31">
        <f t="shared" si="4"/>
        <v>0</v>
      </c>
    </row>
    <row r="40" spans="1:8" ht="31.5" x14ac:dyDescent="0.25">
      <c r="A40" s="14">
        <v>7</v>
      </c>
      <c r="B40" s="10" t="s">
        <v>49</v>
      </c>
      <c r="C40" s="11">
        <v>1</v>
      </c>
      <c r="D40" s="8" t="s">
        <v>2</v>
      </c>
      <c r="E40" s="16"/>
      <c r="F40" s="30">
        <v>1</v>
      </c>
      <c r="G40" s="31">
        <f t="shared" si="3"/>
        <v>0</v>
      </c>
      <c r="H40" s="31">
        <f t="shared" si="4"/>
        <v>0</v>
      </c>
    </row>
    <row r="41" spans="1:8" ht="31.5" x14ac:dyDescent="0.25">
      <c r="A41" s="14">
        <v>8</v>
      </c>
      <c r="B41" s="7" t="s">
        <v>50</v>
      </c>
      <c r="C41" s="8">
        <v>1</v>
      </c>
      <c r="D41" s="8" t="s">
        <v>2</v>
      </c>
      <c r="E41" s="16"/>
      <c r="F41" s="30">
        <v>1</v>
      </c>
      <c r="G41" s="31">
        <f t="shared" si="3"/>
        <v>0</v>
      </c>
      <c r="H41" s="31">
        <f t="shared" si="4"/>
        <v>0</v>
      </c>
    </row>
    <row r="42" spans="1:8" ht="32.25" customHeight="1" x14ac:dyDescent="0.25">
      <c r="A42" s="14">
        <v>9</v>
      </c>
      <c r="B42" s="10" t="s">
        <v>51</v>
      </c>
      <c r="C42" s="11">
        <v>1</v>
      </c>
      <c r="D42" s="8" t="s">
        <v>2</v>
      </c>
      <c r="E42" s="16"/>
      <c r="F42" s="30">
        <v>2</v>
      </c>
      <c r="G42" s="31">
        <f t="shared" si="3"/>
        <v>0</v>
      </c>
      <c r="H42" s="31">
        <f t="shared" si="4"/>
        <v>0</v>
      </c>
    </row>
    <row r="43" spans="1:8" ht="34.5" customHeight="1" x14ac:dyDescent="0.25">
      <c r="A43" s="14">
        <v>10</v>
      </c>
      <c r="B43" s="10" t="s">
        <v>52</v>
      </c>
      <c r="C43" s="11">
        <v>1</v>
      </c>
      <c r="D43" s="8" t="s">
        <v>2</v>
      </c>
      <c r="E43" s="16"/>
      <c r="F43" s="30">
        <v>1</v>
      </c>
      <c r="G43" s="31">
        <f t="shared" si="3"/>
        <v>0</v>
      </c>
      <c r="H43" s="31">
        <f t="shared" si="4"/>
        <v>0</v>
      </c>
    </row>
    <row r="44" spans="1:8" ht="35.25" customHeight="1" x14ac:dyDescent="0.25">
      <c r="A44" s="14">
        <v>11</v>
      </c>
      <c r="B44" s="10" t="s">
        <v>53</v>
      </c>
      <c r="C44" s="11">
        <v>1</v>
      </c>
      <c r="D44" s="8" t="s">
        <v>106</v>
      </c>
      <c r="E44" s="16"/>
      <c r="F44" s="30">
        <v>1</v>
      </c>
      <c r="G44" s="31">
        <f t="shared" si="3"/>
        <v>0</v>
      </c>
      <c r="H44" s="31">
        <f t="shared" si="4"/>
        <v>0</v>
      </c>
    </row>
    <row r="45" spans="1:8" ht="39.75" customHeight="1" x14ac:dyDescent="0.25">
      <c r="A45" s="14">
        <v>12</v>
      </c>
      <c r="B45" s="7" t="s">
        <v>54</v>
      </c>
      <c r="C45" s="8">
        <v>1</v>
      </c>
      <c r="D45" s="8" t="s">
        <v>2</v>
      </c>
      <c r="E45" s="16"/>
      <c r="F45" s="30">
        <v>1</v>
      </c>
      <c r="G45" s="31">
        <f t="shared" si="3"/>
        <v>0</v>
      </c>
      <c r="H45" s="31">
        <f t="shared" si="4"/>
        <v>0</v>
      </c>
    </row>
    <row r="46" spans="1:8" ht="31.5" x14ac:dyDescent="0.25">
      <c r="A46" s="14">
        <v>13</v>
      </c>
      <c r="B46" s="10" t="s">
        <v>55</v>
      </c>
      <c r="C46" s="11">
        <v>1</v>
      </c>
      <c r="D46" s="8" t="s">
        <v>2</v>
      </c>
      <c r="E46" s="16"/>
      <c r="F46" s="30">
        <v>1</v>
      </c>
      <c r="G46" s="31">
        <f t="shared" si="3"/>
        <v>0</v>
      </c>
      <c r="H46" s="31">
        <f t="shared" si="4"/>
        <v>0</v>
      </c>
    </row>
    <row r="47" spans="1:8" ht="39" customHeight="1" x14ac:dyDescent="0.25">
      <c r="A47" s="14">
        <v>14</v>
      </c>
      <c r="B47" s="10" t="s">
        <v>56</v>
      </c>
      <c r="C47" s="11">
        <v>1</v>
      </c>
      <c r="D47" s="8" t="s">
        <v>105</v>
      </c>
      <c r="E47" s="16"/>
      <c r="F47" s="30">
        <v>1</v>
      </c>
      <c r="G47" s="31">
        <f t="shared" si="3"/>
        <v>0</v>
      </c>
      <c r="H47" s="31">
        <f t="shared" si="4"/>
        <v>0</v>
      </c>
    </row>
    <row r="48" spans="1:8" ht="35.25" customHeight="1" x14ac:dyDescent="0.25">
      <c r="A48" s="14">
        <v>15</v>
      </c>
      <c r="B48" s="10" t="s">
        <v>57</v>
      </c>
      <c r="C48" s="11">
        <v>1</v>
      </c>
      <c r="D48" s="8" t="s">
        <v>2</v>
      </c>
      <c r="E48" s="16"/>
      <c r="F48" s="30">
        <v>2</v>
      </c>
      <c r="G48" s="31">
        <f t="shared" si="3"/>
        <v>0</v>
      </c>
      <c r="H48" s="31">
        <f t="shared" si="4"/>
        <v>0</v>
      </c>
    </row>
    <row r="49" spans="1:20" ht="60" customHeight="1" x14ac:dyDescent="0.25">
      <c r="A49" s="14">
        <v>16</v>
      </c>
      <c r="B49" s="10" t="s">
        <v>58</v>
      </c>
      <c r="C49" s="11">
        <v>1</v>
      </c>
      <c r="D49" s="8" t="s">
        <v>2</v>
      </c>
      <c r="E49" s="16"/>
      <c r="F49" s="30">
        <v>1</v>
      </c>
      <c r="G49" s="31">
        <f t="shared" si="3"/>
        <v>0</v>
      </c>
      <c r="H49" s="31">
        <f t="shared" si="4"/>
        <v>0</v>
      </c>
    </row>
    <row r="50" spans="1:20" ht="32.25" customHeight="1" x14ac:dyDescent="0.25">
      <c r="A50" s="14">
        <v>17</v>
      </c>
      <c r="B50" s="10" t="s">
        <v>59</v>
      </c>
      <c r="C50" s="11">
        <v>1</v>
      </c>
      <c r="D50" s="8" t="s">
        <v>105</v>
      </c>
      <c r="E50" s="16"/>
      <c r="F50" s="30">
        <v>1</v>
      </c>
      <c r="G50" s="31">
        <f t="shared" si="3"/>
        <v>0</v>
      </c>
      <c r="H50" s="31">
        <f t="shared" si="4"/>
        <v>0</v>
      </c>
    </row>
    <row r="51" spans="1:20" ht="32.25" customHeight="1" x14ac:dyDescent="0.25">
      <c r="A51" s="14">
        <v>18</v>
      </c>
      <c r="B51" s="10" t="s">
        <v>60</v>
      </c>
      <c r="C51" s="11">
        <v>1</v>
      </c>
      <c r="D51" s="8" t="s">
        <v>2</v>
      </c>
      <c r="E51" s="16"/>
      <c r="F51" s="30">
        <v>4</v>
      </c>
      <c r="G51" s="31">
        <f t="shared" si="3"/>
        <v>0</v>
      </c>
      <c r="H51" s="31">
        <f t="shared" si="4"/>
        <v>0</v>
      </c>
    </row>
    <row r="52" spans="1:20" ht="36.75" customHeight="1" x14ac:dyDescent="0.25">
      <c r="A52" s="14">
        <v>19</v>
      </c>
      <c r="B52" s="10" t="s">
        <v>61</v>
      </c>
      <c r="C52" s="11">
        <v>1</v>
      </c>
      <c r="D52" s="8" t="s">
        <v>105</v>
      </c>
      <c r="E52" s="16"/>
      <c r="F52" s="30">
        <v>2</v>
      </c>
      <c r="G52" s="31">
        <f t="shared" si="3"/>
        <v>0</v>
      </c>
      <c r="H52" s="31">
        <f t="shared" si="4"/>
        <v>0</v>
      </c>
    </row>
    <row r="53" spans="1:20" ht="33" customHeight="1" x14ac:dyDescent="0.25">
      <c r="A53" s="14">
        <v>20</v>
      </c>
      <c r="B53" s="10" t="s">
        <v>62</v>
      </c>
      <c r="C53" s="11">
        <v>1</v>
      </c>
      <c r="D53" s="8" t="s">
        <v>2</v>
      </c>
      <c r="E53" s="16"/>
      <c r="F53" s="30">
        <v>1</v>
      </c>
      <c r="G53" s="31">
        <f t="shared" si="3"/>
        <v>0</v>
      </c>
      <c r="H53" s="31">
        <f t="shared" si="4"/>
        <v>0</v>
      </c>
    </row>
    <row r="54" spans="1:20" ht="38.25" customHeight="1" x14ac:dyDescent="0.25">
      <c r="A54" s="14">
        <v>21</v>
      </c>
      <c r="B54" s="7" t="s">
        <v>63</v>
      </c>
      <c r="C54" s="8">
        <v>1</v>
      </c>
      <c r="D54" s="8" t="s">
        <v>105</v>
      </c>
      <c r="E54" s="16"/>
      <c r="F54" s="30">
        <v>1</v>
      </c>
      <c r="G54" s="31">
        <f t="shared" si="3"/>
        <v>0</v>
      </c>
      <c r="H54" s="31">
        <f t="shared" si="4"/>
        <v>0</v>
      </c>
    </row>
    <row r="55" spans="1:20" ht="35.25" customHeight="1" x14ac:dyDescent="0.25">
      <c r="A55" s="14">
        <v>22</v>
      </c>
      <c r="B55" s="10" t="s">
        <v>64</v>
      </c>
      <c r="C55" s="11">
        <v>1</v>
      </c>
      <c r="D55" s="8" t="s">
        <v>105</v>
      </c>
      <c r="E55" s="16"/>
      <c r="F55" s="30">
        <v>1</v>
      </c>
      <c r="G55" s="31">
        <f t="shared" si="3"/>
        <v>0</v>
      </c>
      <c r="H55" s="31">
        <f t="shared" si="4"/>
        <v>0</v>
      </c>
    </row>
    <row r="56" spans="1:20" ht="36.75" customHeight="1" x14ac:dyDescent="0.25">
      <c r="A56" s="14">
        <v>23</v>
      </c>
      <c r="B56" s="22" t="s">
        <v>65</v>
      </c>
      <c r="C56" s="23">
        <v>2</v>
      </c>
      <c r="D56" s="24" t="s">
        <v>2</v>
      </c>
      <c r="E56" s="25"/>
      <c r="F56" s="32">
        <v>1</v>
      </c>
      <c r="G56" s="31">
        <f t="shared" si="3"/>
        <v>0</v>
      </c>
      <c r="H56" s="34">
        <f t="shared" si="4"/>
        <v>0</v>
      </c>
    </row>
    <row r="57" spans="1:20" ht="30" customHeight="1" x14ac:dyDescent="0.25">
      <c r="A57" s="26"/>
      <c r="B57" s="27"/>
      <c r="C57" s="28"/>
      <c r="D57" s="29"/>
      <c r="E57" s="33"/>
      <c r="F57" s="45" t="s">
        <v>35</v>
      </c>
      <c r="G57" s="36">
        <f>SUM(G34:G56)</f>
        <v>0</v>
      </c>
      <c r="H57" s="43">
        <f>SUM(H34:H56)</f>
        <v>0</v>
      </c>
    </row>
    <row r="58" spans="1:20" s="85" customFormat="1" ht="30" customHeight="1" thickBot="1" x14ac:dyDescent="0.3">
      <c r="A58" s="42"/>
      <c r="B58" s="38"/>
      <c r="C58" s="39"/>
      <c r="D58" s="40"/>
      <c r="E58" s="37"/>
      <c r="F58" s="37"/>
      <c r="G58" s="41" t="s">
        <v>34</v>
      </c>
      <c r="H58" s="35">
        <f>H57*9.25%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1" customFormat="1" ht="30" customHeight="1" thickBot="1" x14ac:dyDescent="0.35">
      <c r="A59" s="47"/>
      <c r="B59" s="58"/>
      <c r="C59" s="59"/>
      <c r="D59" s="60"/>
      <c r="E59" s="135" t="s">
        <v>98</v>
      </c>
      <c r="F59" s="135"/>
      <c r="G59" s="136"/>
      <c r="H59" s="57">
        <f>H57+H58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1" customFormat="1" ht="30" customHeight="1" x14ac:dyDescent="0.3">
      <c r="A60" s="52"/>
      <c r="B60" s="53"/>
      <c r="C60" s="54"/>
      <c r="D60" s="55"/>
      <c r="E60" s="56"/>
      <c r="F60" s="56"/>
      <c r="G60" s="56"/>
      <c r="H60" s="44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1:20" ht="21" thickBot="1" x14ac:dyDescent="0.35">
      <c r="A61" s="52"/>
      <c r="B61" s="53"/>
      <c r="C61" s="54"/>
      <c r="D61" s="55"/>
      <c r="E61" s="90"/>
      <c r="F61" s="90"/>
      <c r="G61" s="90"/>
      <c r="H61" s="4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30" customHeight="1" thickBot="1" x14ac:dyDescent="0.3">
      <c r="A62" s="137" t="s">
        <v>41</v>
      </c>
      <c r="B62" s="138"/>
      <c r="C62" s="138"/>
      <c r="D62" s="138"/>
      <c r="E62" s="138"/>
      <c r="F62" s="138"/>
      <c r="G62" s="138"/>
      <c r="H62" s="138"/>
      <c r="I62" s="138"/>
      <c r="J62" s="139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63" x14ac:dyDescent="0.25">
      <c r="A63" s="17"/>
      <c r="B63" s="18" t="s">
        <v>24</v>
      </c>
      <c r="C63" s="18" t="s">
        <v>110</v>
      </c>
      <c r="D63" s="18" t="s">
        <v>1</v>
      </c>
      <c r="E63" s="18" t="s">
        <v>111</v>
      </c>
      <c r="F63" s="18" t="s">
        <v>112</v>
      </c>
      <c r="G63" s="18" t="s">
        <v>113</v>
      </c>
      <c r="H63" s="18" t="s">
        <v>114</v>
      </c>
      <c r="I63" s="91" t="s">
        <v>115</v>
      </c>
      <c r="J63" s="50" t="s">
        <v>30</v>
      </c>
    </row>
    <row r="64" spans="1:20" ht="31.5" customHeight="1" thickBot="1" x14ac:dyDescent="0.3">
      <c r="A64" s="14"/>
      <c r="B64" s="10" t="s">
        <v>108</v>
      </c>
      <c r="C64" s="11">
        <v>95</v>
      </c>
      <c r="D64" s="8" t="s">
        <v>2</v>
      </c>
      <c r="E64" s="16"/>
      <c r="F64" s="16"/>
      <c r="G64" s="16"/>
      <c r="H64" s="16"/>
      <c r="I64" s="49"/>
      <c r="J64" s="51"/>
    </row>
    <row r="65" spans="1:14" ht="30" customHeight="1" thickBot="1" x14ac:dyDescent="0.3">
      <c r="A65" s="116" t="s">
        <v>23</v>
      </c>
      <c r="B65" s="117"/>
      <c r="C65" s="117"/>
      <c r="D65" s="117"/>
      <c r="E65" s="15">
        <f>E64*12</f>
        <v>0</v>
      </c>
      <c r="F65" s="15">
        <f t="shared" ref="F65:I65" si="5">F64*12</f>
        <v>0</v>
      </c>
      <c r="G65" s="15">
        <f t="shared" si="5"/>
        <v>0</v>
      </c>
      <c r="H65" s="15">
        <f t="shared" si="5"/>
        <v>0</v>
      </c>
      <c r="I65" s="19">
        <f t="shared" si="5"/>
        <v>0</v>
      </c>
      <c r="J65" s="20">
        <f>SUM(E65:I65)</f>
        <v>0</v>
      </c>
    </row>
    <row r="66" spans="1:14" ht="47.25" x14ac:dyDescent="0.25">
      <c r="A66" s="4"/>
      <c r="B66" s="5" t="s">
        <v>24</v>
      </c>
      <c r="C66" s="5" t="s">
        <v>117</v>
      </c>
      <c r="D66" s="5" t="s">
        <v>1</v>
      </c>
      <c r="E66" s="5" t="s">
        <v>25</v>
      </c>
      <c r="F66" s="5" t="s">
        <v>26</v>
      </c>
      <c r="G66" s="5" t="s">
        <v>27</v>
      </c>
      <c r="H66" s="5" t="s">
        <v>28</v>
      </c>
      <c r="I66" s="48" t="s">
        <v>29</v>
      </c>
      <c r="J66" s="50" t="s">
        <v>30</v>
      </c>
    </row>
    <row r="67" spans="1:14" ht="40.5" customHeight="1" thickBot="1" x14ac:dyDescent="0.3">
      <c r="A67" s="14"/>
      <c r="B67" s="10" t="s">
        <v>109</v>
      </c>
      <c r="C67" s="11">
        <v>28</v>
      </c>
      <c r="D67" s="8" t="s">
        <v>2</v>
      </c>
      <c r="E67" s="16"/>
      <c r="F67" s="16"/>
      <c r="G67" s="16"/>
      <c r="H67" s="16"/>
      <c r="I67" s="49"/>
      <c r="J67" s="51"/>
    </row>
    <row r="68" spans="1:14" ht="31.5" customHeight="1" thickBot="1" x14ac:dyDescent="0.3">
      <c r="A68" s="116" t="s">
        <v>23</v>
      </c>
      <c r="B68" s="117"/>
      <c r="C68" s="117"/>
      <c r="D68" s="117"/>
      <c r="E68" s="15">
        <f>E67*4</f>
        <v>0</v>
      </c>
      <c r="F68" s="15">
        <f t="shared" ref="F68:I68" si="6">F67*4</f>
        <v>0</v>
      </c>
      <c r="G68" s="15">
        <f t="shared" si="6"/>
        <v>0</v>
      </c>
      <c r="H68" s="15">
        <f t="shared" si="6"/>
        <v>0</v>
      </c>
      <c r="I68" s="19">
        <f t="shared" si="6"/>
        <v>0</v>
      </c>
      <c r="J68" s="20">
        <f>SUM(E68:I68)</f>
        <v>0</v>
      </c>
    </row>
    <row r="69" spans="1:14" ht="29.25" customHeight="1" thickBot="1" x14ac:dyDescent="0.3">
      <c r="A69" s="13"/>
      <c r="B69" s="13"/>
      <c r="C69" s="13"/>
      <c r="D69" s="12"/>
      <c r="E69" s="12"/>
      <c r="F69" s="12"/>
      <c r="G69" s="87"/>
      <c r="H69" s="83" t="s">
        <v>33</v>
      </c>
      <c r="I69" s="84"/>
      <c r="J69" s="46">
        <f>SUM(J65,J68)</f>
        <v>0</v>
      </c>
    </row>
    <row r="74" spans="1:14" ht="15.75" thickBot="1" x14ac:dyDescent="0.3"/>
    <row r="75" spans="1:14" ht="18.75" thickBot="1" x14ac:dyDescent="0.3">
      <c r="A75" s="118" t="s">
        <v>68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4" ht="47.25" x14ac:dyDescent="0.25">
      <c r="A76" s="94"/>
      <c r="B76" s="95"/>
      <c r="C76" s="96" t="s">
        <v>69</v>
      </c>
      <c r="D76" s="96" t="s">
        <v>70</v>
      </c>
      <c r="E76" s="96" t="s">
        <v>71</v>
      </c>
      <c r="F76" s="97" t="s">
        <v>72</v>
      </c>
      <c r="G76" s="96" t="s">
        <v>73</v>
      </c>
      <c r="H76" s="97" t="s">
        <v>74</v>
      </c>
      <c r="I76" s="96" t="s">
        <v>75</v>
      </c>
      <c r="J76" s="97" t="s">
        <v>76</v>
      </c>
      <c r="K76" s="96" t="s">
        <v>77</v>
      </c>
      <c r="L76" s="97" t="s">
        <v>78</v>
      </c>
      <c r="M76" s="96" t="s">
        <v>79</v>
      </c>
      <c r="N76" s="98" t="s">
        <v>80</v>
      </c>
    </row>
    <row r="77" spans="1:14" ht="51.75" customHeight="1" x14ac:dyDescent="0.25">
      <c r="A77" s="140" t="s">
        <v>81</v>
      </c>
      <c r="B77" s="141"/>
      <c r="C77" s="64">
        <v>2</v>
      </c>
      <c r="D77" s="64">
        <v>5</v>
      </c>
      <c r="E77" s="65"/>
      <c r="F77" s="66">
        <f>C77*D77*E77</f>
        <v>0</v>
      </c>
      <c r="G77" s="65"/>
      <c r="H77" s="66">
        <f>C77*D77*G77</f>
        <v>0</v>
      </c>
      <c r="I77" s="65"/>
      <c r="J77" s="66">
        <f>C77*D77*I77</f>
        <v>0</v>
      </c>
      <c r="K77" s="65"/>
      <c r="L77" s="66">
        <f>C77*D77*K77</f>
        <v>0</v>
      </c>
      <c r="M77" s="65"/>
      <c r="N77" s="67">
        <f>C77*D77*M77</f>
        <v>0</v>
      </c>
    </row>
    <row r="78" spans="1:14" ht="60.75" customHeight="1" x14ac:dyDescent="0.25">
      <c r="A78" s="140" t="s">
        <v>82</v>
      </c>
      <c r="B78" s="141"/>
      <c r="C78" s="64">
        <v>2</v>
      </c>
      <c r="D78" s="64">
        <v>2</v>
      </c>
      <c r="E78" s="65"/>
      <c r="F78" s="66">
        <f>C78*D78*E78</f>
        <v>0</v>
      </c>
      <c r="G78" s="65"/>
      <c r="H78" s="66">
        <f>C78*D78*G78</f>
        <v>0</v>
      </c>
      <c r="I78" s="65"/>
      <c r="J78" s="66">
        <f>C78*D78*I78</f>
        <v>0</v>
      </c>
      <c r="K78" s="65"/>
      <c r="L78" s="66">
        <f>C78*D78*K78</f>
        <v>0</v>
      </c>
      <c r="M78" s="65"/>
      <c r="N78" s="67">
        <f>C78*D78*M78</f>
        <v>0</v>
      </c>
    </row>
    <row r="79" spans="1:14" ht="32.25" thickBot="1" x14ac:dyDescent="0.3">
      <c r="A79" s="124"/>
      <c r="B79" s="125"/>
      <c r="C79" s="125"/>
      <c r="D79" s="126"/>
      <c r="E79" s="103" t="s">
        <v>83</v>
      </c>
      <c r="F79" s="104">
        <f>SUM(F77:F78)</f>
        <v>0</v>
      </c>
      <c r="G79" s="103" t="s">
        <v>84</v>
      </c>
      <c r="H79" s="104">
        <f>SUM(H77:H78)</f>
        <v>0</v>
      </c>
      <c r="I79" s="103" t="s">
        <v>85</v>
      </c>
      <c r="J79" s="104">
        <f>SUM(J77:J78)</f>
        <v>0</v>
      </c>
      <c r="K79" s="103" t="s">
        <v>86</v>
      </c>
      <c r="L79" s="104">
        <f>SUM(L77:L78)</f>
        <v>0</v>
      </c>
      <c r="M79" s="103" t="s">
        <v>87</v>
      </c>
      <c r="N79" s="105">
        <f>SUM(N77:N78)</f>
        <v>0</v>
      </c>
    </row>
    <row r="80" spans="1:14" ht="16.5" thickBot="1" x14ac:dyDescent="0.3">
      <c r="A80" s="68"/>
      <c r="B80" s="68"/>
      <c r="C80" s="68"/>
      <c r="D80" s="68"/>
      <c r="E80" s="69"/>
      <c r="F80" s="70"/>
      <c r="G80" s="69"/>
      <c r="H80" s="70"/>
      <c r="I80" s="69"/>
      <c r="J80" s="70"/>
      <c r="K80" s="69"/>
      <c r="L80" s="70"/>
      <c r="M80" s="69"/>
      <c r="N80" s="71"/>
    </row>
    <row r="81" spans="1:14" ht="18.75" thickBot="1" x14ac:dyDescent="0.3">
      <c r="A81" s="68"/>
      <c r="B81" s="68"/>
      <c r="C81" s="68"/>
      <c r="D81" s="68"/>
      <c r="E81" s="72"/>
      <c r="F81" s="73"/>
      <c r="G81" s="72"/>
      <c r="H81" s="73"/>
      <c r="I81" s="108" t="s">
        <v>88</v>
      </c>
      <c r="J81" s="109"/>
      <c r="K81" s="109"/>
      <c r="L81" s="109"/>
      <c r="M81" s="109"/>
      <c r="N81" s="106">
        <f>SUM(F79,H79,J79,L79,N79)</f>
        <v>0</v>
      </c>
    </row>
    <row r="82" spans="1:14" ht="16.5" thickBot="1" x14ac:dyDescent="0.3">
      <c r="A82" s="68"/>
      <c r="B82" s="68"/>
      <c r="C82" s="68"/>
      <c r="D82" s="68"/>
      <c r="E82" s="69"/>
      <c r="F82" s="70"/>
      <c r="G82" s="69"/>
      <c r="H82" s="70"/>
      <c r="I82" s="69"/>
      <c r="J82" s="70"/>
      <c r="K82" s="69"/>
      <c r="L82" s="70"/>
      <c r="M82" s="69"/>
      <c r="N82" s="70"/>
    </row>
    <row r="83" spans="1:14" ht="36" customHeight="1" thickBot="1" x14ac:dyDescent="0.3">
      <c r="A83" s="118" t="s">
        <v>89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20"/>
    </row>
    <row r="84" spans="1:14" ht="47.25" x14ac:dyDescent="0.25">
      <c r="A84" s="110" t="s">
        <v>90</v>
      </c>
      <c r="B84" s="111"/>
      <c r="C84" s="112"/>
      <c r="D84" s="96" t="s">
        <v>91</v>
      </c>
      <c r="E84" s="99" t="s">
        <v>92</v>
      </c>
      <c r="F84" s="100" t="s">
        <v>72</v>
      </c>
      <c r="G84" s="101" t="s">
        <v>92</v>
      </c>
      <c r="H84" s="102" t="s">
        <v>74</v>
      </c>
      <c r="I84" s="101" t="s">
        <v>92</v>
      </c>
      <c r="J84" s="102" t="s">
        <v>76</v>
      </c>
      <c r="K84" s="101" t="s">
        <v>92</v>
      </c>
      <c r="L84" s="102" t="s">
        <v>78</v>
      </c>
      <c r="M84" s="101" t="s">
        <v>92</v>
      </c>
      <c r="N84" s="98" t="s">
        <v>80</v>
      </c>
    </row>
    <row r="85" spans="1:14" ht="36" customHeight="1" thickBot="1" x14ac:dyDescent="0.3">
      <c r="A85" s="113" t="s">
        <v>93</v>
      </c>
      <c r="B85" s="114"/>
      <c r="C85" s="115"/>
      <c r="D85" s="75">
        <v>2</v>
      </c>
      <c r="E85" s="76">
        <v>100</v>
      </c>
      <c r="F85" s="77">
        <f>D85*E85</f>
        <v>200</v>
      </c>
      <c r="G85" s="76">
        <v>100</v>
      </c>
      <c r="H85" s="77">
        <f>D85*G85</f>
        <v>200</v>
      </c>
      <c r="I85" s="76">
        <v>100</v>
      </c>
      <c r="J85" s="77">
        <f>D85*I85</f>
        <v>200</v>
      </c>
      <c r="K85" s="76">
        <v>100</v>
      </c>
      <c r="L85" s="77">
        <f>D85*K85</f>
        <v>200</v>
      </c>
      <c r="M85" s="76">
        <v>100</v>
      </c>
      <c r="N85" s="78">
        <f>D85*M85</f>
        <v>200</v>
      </c>
    </row>
    <row r="86" spans="1:14" ht="16.5" thickBot="1" x14ac:dyDescent="0.3">
      <c r="A86" s="68"/>
      <c r="B86" s="68"/>
      <c r="C86" s="68"/>
      <c r="D86" s="68"/>
      <c r="E86" s="69"/>
      <c r="F86" s="70"/>
      <c r="G86" s="69"/>
      <c r="H86" s="70"/>
      <c r="I86" s="69"/>
      <c r="J86" s="70"/>
      <c r="K86" s="69"/>
      <c r="L86" s="70"/>
      <c r="M86" s="69"/>
      <c r="N86" s="71"/>
    </row>
    <row r="87" spans="1:14" ht="18.75" thickBot="1" x14ac:dyDescent="0.3">
      <c r="A87" s="79"/>
      <c r="B87" s="80"/>
      <c r="C87" s="80"/>
      <c r="D87" s="80"/>
      <c r="E87" s="73"/>
      <c r="F87" s="73"/>
      <c r="G87" s="73"/>
      <c r="H87" s="73"/>
      <c r="I87" s="73"/>
      <c r="J87" s="108" t="s">
        <v>94</v>
      </c>
      <c r="K87" s="109"/>
      <c r="L87" s="109"/>
      <c r="M87" s="109"/>
      <c r="N87" s="106">
        <f>SUM(F85,H85,J85,L85,N85)</f>
        <v>1000</v>
      </c>
    </row>
    <row r="88" spans="1:14" ht="16.5" thickBot="1" x14ac:dyDescent="0.3">
      <c r="A88" s="68"/>
      <c r="B88" s="68"/>
      <c r="C88" s="68"/>
      <c r="D88" s="68"/>
      <c r="E88" s="69"/>
      <c r="F88" s="70"/>
      <c r="G88" s="69"/>
      <c r="H88" s="70"/>
      <c r="I88" s="69"/>
      <c r="J88" s="70"/>
      <c r="K88" s="69"/>
      <c r="L88" s="70"/>
      <c r="M88" s="69"/>
      <c r="N88" s="71"/>
    </row>
    <row r="89" spans="1:14" ht="32.25" customHeight="1" thickBot="1" x14ac:dyDescent="0.3">
      <c r="A89" s="118" t="s">
        <v>95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20"/>
    </row>
    <row r="90" spans="1:14" ht="35.25" customHeight="1" x14ac:dyDescent="0.25">
      <c r="A90" s="61"/>
      <c r="B90" s="62"/>
      <c r="C90" s="81"/>
      <c r="D90" s="92" t="s">
        <v>91</v>
      </c>
      <c r="E90" s="92" t="s">
        <v>71</v>
      </c>
      <c r="F90" s="93" t="s">
        <v>72</v>
      </c>
      <c r="G90" s="81" t="s">
        <v>73</v>
      </c>
      <c r="H90" s="74" t="s">
        <v>74</v>
      </c>
      <c r="I90" s="81" t="s">
        <v>75</v>
      </c>
      <c r="J90" s="74" t="s">
        <v>76</v>
      </c>
      <c r="K90" s="81" t="s">
        <v>77</v>
      </c>
      <c r="L90" s="74" t="s">
        <v>78</v>
      </c>
      <c r="M90" s="81" t="s">
        <v>79</v>
      </c>
      <c r="N90" s="63" t="s">
        <v>80</v>
      </c>
    </row>
    <row r="91" spans="1:14" ht="37.5" customHeight="1" x14ac:dyDescent="0.25">
      <c r="A91" s="121" t="s">
        <v>96</v>
      </c>
      <c r="B91" s="122"/>
      <c r="C91" s="123"/>
      <c r="D91" s="64">
        <v>1</v>
      </c>
      <c r="E91" s="82">
        <v>3050</v>
      </c>
      <c r="F91" s="66">
        <f>D91*E91</f>
        <v>3050</v>
      </c>
      <c r="G91" s="82">
        <v>3050</v>
      </c>
      <c r="H91" s="66">
        <f>D91*G91</f>
        <v>3050</v>
      </c>
      <c r="I91" s="82">
        <v>3050</v>
      </c>
      <c r="J91" s="66">
        <f>D91*I91</f>
        <v>3050</v>
      </c>
      <c r="K91" s="82">
        <v>3050</v>
      </c>
      <c r="L91" s="66">
        <f>D91*K91</f>
        <v>3050</v>
      </c>
      <c r="M91" s="82">
        <v>3050</v>
      </c>
      <c r="N91" s="67">
        <f>D91*M91</f>
        <v>3050</v>
      </c>
    </row>
    <row r="92" spans="1:14" ht="37.5" customHeight="1" x14ac:dyDescent="0.25">
      <c r="A92" s="121" t="s">
        <v>97</v>
      </c>
      <c r="B92" s="122"/>
      <c r="C92" s="123"/>
      <c r="D92" s="64">
        <v>2</v>
      </c>
      <c r="E92" s="82">
        <v>85</v>
      </c>
      <c r="F92" s="66">
        <f>D92*E92</f>
        <v>170</v>
      </c>
      <c r="G92" s="82">
        <v>85</v>
      </c>
      <c r="H92" s="66">
        <f>D92*G92</f>
        <v>170</v>
      </c>
      <c r="I92" s="82">
        <v>85</v>
      </c>
      <c r="J92" s="66">
        <f>D92*I92</f>
        <v>170</v>
      </c>
      <c r="K92" s="82">
        <v>85</v>
      </c>
      <c r="L92" s="66">
        <f>D92*K92</f>
        <v>170</v>
      </c>
      <c r="M92" s="82">
        <v>85</v>
      </c>
      <c r="N92" s="67">
        <f>D92*M92</f>
        <v>170</v>
      </c>
    </row>
    <row r="93" spans="1:14" ht="32.25" thickBot="1" x14ac:dyDescent="0.3">
      <c r="A93" s="124"/>
      <c r="B93" s="125"/>
      <c r="C93" s="125"/>
      <c r="D93" s="126"/>
      <c r="E93" s="103" t="s">
        <v>83</v>
      </c>
      <c r="F93" s="104">
        <f>SUM(F91:F92)</f>
        <v>3220</v>
      </c>
      <c r="G93" s="103" t="s">
        <v>84</v>
      </c>
      <c r="H93" s="104">
        <f>SUM(H91:H92)</f>
        <v>3220</v>
      </c>
      <c r="I93" s="103" t="s">
        <v>85</v>
      </c>
      <c r="J93" s="104">
        <f>SUM(J91:J92)</f>
        <v>3220</v>
      </c>
      <c r="K93" s="103" t="s">
        <v>86</v>
      </c>
      <c r="L93" s="104">
        <f>SUM(L91:L92)</f>
        <v>3220</v>
      </c>
      <c r="M93" s="103" t="s">
        <v>87</v>
      </c>
      <c r="N93" s="105">
        <f>SUM(N91:N92)</f>
        <v>3220</v>
      </c>
    </row>
    <row r="94" spans="1:14" ht="16.5" thickBot="1" x14ac:dyDescent="0.3">
      <c r="A94" s="68"/>
      <c r="B94" s="68"/>
      <c r="C94" s="68"/>
      <c r="D94" s="68"/>
      <c r="E94" s="69"/>
      <c r="F94" s="70"/>
      <c r="G94" s="69"/>
      <c r="H94" s="70"/>
      <c r="I94" s="69"/>
      <c r="J94" s="70"/>
      <c r="K94" s="69"/>
      <c r="L94" s="70"/>
      <c r="M94" s="69"/>
      <c r="N94" s="71"/>
    </row>
    <row r="95" spans="1:14" ht="18.75" thickBot="1" x14ac:dyDescent="0.3">
      <c r="A95" s="68"/>
      <c r="B95" s="68"/>
      <c r="C95" s="68"/>
      <c r="D95" s="68"/>
      <c r="E95" s="72"/>
      <c r="F95" s="73"/>
      <c r="G95" s="72"/>
      <c r="H95" s="73"/>
      <c r="I95" s="108" t="s">
        <v>88</v>
      </c>
      <c r="J95" s="109"/>
      <c r="K95" s="109"/>
      <c r="L95" s="109"/>
      <c r="M95" s="109"/>
      <c r="N95" s="106">
        <f>SUM(F93,H93,J93,L93,N93)</f>
        <v>16100</v>
      </c>
    </row>
    <row r="96" spans="1:14" ht="15.75" x14ac:dyDescent="0.25">
      <c r="A96" s="68"/>
      <c r="B96" s="68"/>
      <c r="C96" s="68"/>
      <c r="D96" s="68"/>
      <c r="E96" s="69"/>
      <c r="F96" s="70"/>
      <c r="G96" s="69"/>
      <c r="H96" s="70"/>
      <c r="I96" s="69"/>
      <c r="J96" s="70"/>
      <c r="K96" s="69"/>
      <c r="L96" s="70"/>
      <c r="M96" s="69"/>
      <c r="N96" s="70"/>
    </row>
    <row r="97" spans="10:14" ht="15.75" thickBot="1" x14ac:dyDescent="0.3"/>
    <row r="98" spans="10:14" ht="21" thickBot="1" x14ac:dyDescent="0.35">
      <c r="J98" s="127" t="s">
        <v>116</v>
      </c>
      <c r="K98" s="128"/>
      <c r="L98" s="128"/>
      <c r="M98" s="128"/>
      <c r="N98" s="107">
        <f>H24+H28+H59+J69+N81+N87+N95</f>
        <v>17100</v>
      </c>
    </row>
  </sheetData>
  <sheetProtection algorithmName="SHA-512" hashValue="lW6LlPLwRCJORUjNWdXAQQ1bzNoHtfIt+AL/ef2fRytr5BDnagns0IQkEUPgak4oA5Ah6Ku0x8OeMzfMYk9gKA==" saltValue="Xie0PzDDeo7S36gG0DbYfQ==" spinCount="100000" sheet="1" objects="1" scenarios="1"/>
  <protectedRanges>
    <protectedRange sqref="E4:E21 E28 E34:E56" name="Range7"/>
    <protectedRange sqref="E64 E64:I64 E67:I67 E77:E78 G77:G78 I77:I78 K77:K78 M77:M78" name="Range8"/>
  </protectedRanges>
  <mergeCells count="25">
    <mergeCell ref="J98:M98"/>
    <mergeCell ref="A65:D65"/>
    <mergeCell ref="A1:H1"/>
    <mergeCell ref="A2:H2"/>
    <mergeCell ref="E24:G24"/>
    <mergeCell ref="A31:H31"/>
    <mergeCell ref="A32:H32"/>
    <mergeCell ref="E59:G59"/>
    <mergeCell ref="A26:H26"/>
    <mergeCell ref="A62:J62"/>
    <mergeCell ref="A77:B77"/>
    <mergeCell ref="A78:B78"/>
    <mergeCell ref="A79:D79"/>
    <mergeCell ref="I81:M81"/>
    <mergeCell ref="I95:M95"/>
    <mergeCell ref="A84:C84"/>
    <mergeCell ref="A85:C85"/>
    <mergeCell ref="J87:M87"/>
    <mergeCell ref="A68:D68"/>
    <mergeCell ref="A75:N75"/>
    <mergeCell ref="A91:C91"/>
    <mergeCell ref="A92:C92"/>
    <mergeCell ref="A93:D93"/>
    <mergeCell ref="A83:N83"/>
    <mergeCell ref="A89:N89"/>
  </mergeCells>
  <pageMargins left="0.7" right="0.7" top="0.75" bottom="0.75" header="0.3" footer="0.3"/>
  <pageSetup scale="42" fitToHeight="0" orientation="landscape" r:id="rId1"/>
  <headerFooter>
    <oddHeader>&amp;CIFB P19262
BID FORM 1-B SCHEDULE OF PRICES AND ESTIMATED QUANTITIES 
ATTACHMENT A</oddHeader>
    <oddFooter>Page &amp;P of &amp;N</oddFooter>
  </headerFooter>
  <rowBreaks count="3" manualBreakCount="3">
    <brk id="30" max="16383" man="1"/>
    <brk id="60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P19262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2020-05-27T19:06:25Z</dcterms:modified>
</cp:coreProperties>
</file>